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FKNuklear.courses\setg2133.combustion\Notes\Nazri\06 Complete Lecture Notes\Nota Combustion 2324-02 (PPTX)\"/>
    </mc:Choice>
  </mc:AlternateContent>
  <xr:revisionPtr revIDLastSave="0" documentId="13_ncr:1_{4BD418B9-F908-40BE-B2D7-6E3710EC6291}" xr6:coauthVersionLast="47" xr6:coauthVersionMax="47" xr10:uidLastSave="{00000000-0000-0000-0000-000000000000}"/>
  <bookViews>
    <workbookView xWindow="-120" yWindow="-120" windowWidth="15600" windowHeight="11160" activeTab="4" xr2:uid="{E7870FE4-A8E9-4583-AFF4-39BFA5C0520F}"/>
  </bookViews>
  <sheets>
    <sheet name="Gas" sheetId="1" r:id="rId1"/>
    <sheet name="LPG" sheetId="2" r:id="rId2"/>
    <sheet name="CV" sheetId="3" r:id="rId3"/>
    <sheet name="WI" sheetId="4" r:id="rId4"/>
    <sheet name="SFL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5" l="1"/>
  <c r="H6" i="5"/>
  <c r="H4" i="5"/>
  <c r="H3" i="5"/>
  <c r="H2" i="5"/>
  <c r="F6" i="5"/>
  <c r="G6" i="5" s="1"/>
  <c r="F5" i="5"/>
  <c r="G5" i="5" s="1"/>
  <c r="H5" i="5" s="1"/>
  <c r="F4" i="5"/>
  <c r="G4" i="5" s="1"/>
  <c r="G3" i="5"/>
  <c r="F3" i="5"/>
  <c r="G2" i="5"/>
  <c r="F2" i="5"/>
  <c r="E3" i="4"/>
  <c r="E4" i="4"/>
  <c r="D5" i="4"/>
  <c r="D4" i="4"/>
  <c r="D3" i="4"/>
  <c r="D2" i="4"/>
  <c r="K12" i="3"/>
  <c r="K11" i="3"/>
  <c r="L11" i="3" s="1"/>
  <c r="K10" i="3"/>
  <c r="L10" i="3" s="1"/>
  <c r="K9" i="3"/>
  <c r="L9" i="3" s="1"/>
  <c r="K8" i="3"/>
  <c r="L8" i="3" s="1"/>
  <c r="E12" i="3"/>
  <c r="E11" i="3"/>
  <c r="E10" i="3"/>
  <c r="E9" i="3"/>
  <c r="D11" i="3"/>
  <c r="D10" i="3"/>
  <c r="D9" i="3"/>
  <c r="E8" i="3"/>
  <c r="D8" i="3"/>
  <c r="E4" i="3"/>
  <c r="E3" i="3"/>
  <c r="E2" i="3"/>
  <c r="D3" i="3"/>
  <c r="D2" i="3"/>
  <c r="C8" i="2"/>
  <c r="D7" i="2"/>
  <c r="E7" i="2" s="1"/>
  <c r="D6" i="2"/>
  <c r="E6" i="2" s="1"/>
  <c r="E5" i="2"/>
  <c r="D5" i="2"/>
  <c r="D4" i="2"/>
  <c r="E4" i="2" s="1"/>
  <c r="D3" i="2"/>
  <c r="E3" i="2" s="1"/>
  <c r="D2" i="2"/>
  <c r="E8" i="1"/>
  <c r="E7" i="1"/>
  <c r="E6" i="1"/>
  <c r="E5" i="1"/>
  <c r="E4" i="1"/>
  <c r="E3" i="1"/>
  <c r="E2" i="1"/>
  <c r="D8" i="1"/>
  <c r="C8" i="1"/>
  <c r="D7" i="1"/>
  <c r="D6" i="1"/>
  <c r="D5" i="1"/>
  <c r="D4" i="1"/>
  <c r="D3" i="1"/>
  <c r="D2" i="1"/>
  <c r="L12" i="3" l="1"/>
  <c r="D8" i="2"/>
  <c r="E2" i="2"/>
  <c r="E8" i="2" s="1"/>
</calcChain>
</file>

<file path=xl/sharedStrings.xml><?xml version="1.0" encoding="utf-8"?>
<sst xmlns="http://schemas.openxmlformats.org/spreadsheetml/2006/main" count="74" uniqueCount="36">
  <si>
    <t>Fuel</t>
  </si>
  <si>
    <t>SGi</t>
  </si>
  <si>
    <t>ni (mol)</t>
  </si>
  <si>
    <t>yi (ni/100)</t>
  </si>
  <si>
    <t>SG-in-mixture</t>
  </si>
  <si>
    <t>Methane</t>
  </si>
  <si>
    <t>Ethane</t>
  </si>
  <si>
    <t>Propane</t>
  </si>
  <si>
    <t>Butane</t>
  </si>
  <si>
    <t>N2</t>
  </si>
  <si>
    <t>CO2</t>
  </si>
  <si>
    <t>Total</t>
  </si>
  <si>
    <t>netCV</t>
  </si>
  <si>
    <t>CH4</t>
  </si>
  <si>
    <t>C3H8</t>
  </si>
  <si>
    <t>ni</t>
  </si>
  <si>
    <t>yi</t>
  </si>
  <si>
    <t>yiCVi</t>
  </si>
  <si>
    <t>mix-CV</t>
  </si>
  <si>
    <t>CV-mix</t>
  </si>
  <si>
    <t>WI</t>
  </si>
  <si>
    <t>SG</t>
  </si>
  <si>
    <t>NCV</t>
  </si>
  <si>
    <t>%var</t>
  </si>
  <si>
    <t>x</t>
  </si>
  <si>
    <t>y</t>
  </si>
  <si>
    <t>z</t>
  </si>
  <si>
    <t>vol% in fuel</t>
  </si>
  <si>
    <t>a</t>
  </si>
  <si>
    <t>SFL-i</t>
  </si>
  <si>
    <t>C2H4</t>
  </si>
  <si>
    <t>C2H6</t>
  </si>
  <si>
    <t>CO</t>
  </si>
  <si>
    <t>yi/SFL-i</t>
  </si>
  <si>
    <t>SFL-mix</t>
  </si>
  <si>
    <t>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</si>
</sst>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751AE-CD75-4B1A-A737-F75AB2D20E38}">
  <dimension ref="A1:E8"/>
  <sheetViews>
    <sheetView zoomScale="170" zoomScaleNormal="170" workbookViewId="0">
      <selection activeCell="A2" sqref="A2:B5"/>
    </sheetView>
  </sheetViews>
  <sheetFormatPr defaultRowHeight="15" x14ac:dyDescent="0.25"/>
  <cols>
    <col min="4" max="4" width="9.7109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0.55400000000000005</v>
      </c>
      <c r="C2">
        <v>92.74</v>
      </c>
      <c r="D2">
        <f>C2/100</f>
        <v>0.9274</v>
      </c>
      <c r="E2">
        <f>D2*B2</f>
        <v>0.5137796</v>
      </c>
    </row>
    <row r="3" spans="1:5" x14ac:dyDescent="0.25">
      <c r="A3" t="s">
        <v>6</v>
      </c>
      <c r="B3">
        <v>1.0494000000000001</v>
      </c>
      <c r="C3">
        <v>4.07</v>
      </c>
      <c r="D3">
        <f t="shared" ref="D3:D7" si="0">C3/100</f>
        <v>4.07E-2</v>
      </c>
      <c r="E3">
        <f t="shared" ref="E3:E7" si="1">D3*B3</f>
        <v>4.2710580000000005E-2</v>
      </c>
    </row>
    <row r="4" spans="1:5" x14ac:dyDescent="0.25">
      <c r="A4" t="s">
        <v>7</v>
      </c>
      <c r="B4">
        <v>1.5625</v>
      </c>
      <c r="C4">
        <v>0.77</v>
      </c>
      <c r="D4">
        <f t="shared" si="0"/>
        <v>7.7000000000000002E-3</v>
      </c>
      <c r="E4">
        <f t="shared" si="1"/>
        <v>1.203125E-2</v>
      </c>
    </row>
    <row r="5" spans="1:5" x14ac:dyDescent="0.25">
      <c r="A5" t="s">
        <v>8</v>
      </c>
      <c r="B5">
        <v>2.085</v>
      </c>
      <c r="C5">
        <v>0.14000000000000001</v>
      </c>
      <c r="D5">
        <f t="shared" si="0"/>
        <v>1.4000000000000002E-3</v>
      </c>
      <c r="E5">
        <f t="shared" si="1"/>
        <v>2.9190000000000006E-3</v>
      </c>
    </row>
    <row r="6" spans="1:5" x14ac:dyDescent="0.25">
      <c r="A6" t="s">
        <v>9</v>
      </c>
      <c r="B6">
        <v>0.96740000000000004</v>
      </c>
      <c r="C6">
        <v>0.45</v>
      </c>
      <c r="D6">
        <f t="shared" si="0"/>
        <v>4.5000000000000005E-3</v>
      </c>
      <c r="E6">
        <f t="shared" si="1"/>
        <v>4.3533000000000009E-3</v>
      </c>
    </row>
    <row r="7" spans="1:5" x14ac:dyDescent="0.25">
      <c r="A7" t="s">
        <v>10</v>
      </c>
      <c r="B7">
        <v>1.5290999999999999</v>
      </c>
      <c r="C7">
        <v>1.83</v>
      </c>
      <c r="D7">
        <f t="shared" si="0"/>
        <v>1.83E-2</v>
      </c>
      <c r="E7">
        <f t="shared" si="1"/>
        <v>2.7982529999999999E-2</v>
      </c>
    </row>
    <row r="8" spans="1:5" x14ac:dyDescent="0.25">
      <c r="B8" t="s">
        <v>11</v>
      </c>
      <c r="C8">
        <f>SUM(C2:C7)</f>
        <v>100</v>
      </c>
      <c r="D8">
        <f>SUM(D2:D7)</f>
        <v>0.99999999999999989</v>
      </c>
      <c r="E8">
        <f>SUM(E2:E7)</f>
        <v>0.60377626000000006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9DEE9-FB31-4144-BCE3-264BD4A8B1BA}">
  <dimension ref="A1:E8"/>
  <sheetViews>
    <sheetView zoomScale="160" zoomScaleNormal="160" workbookViewId="0">
      <selection activeCell="D1" sqref="D1"/>
    </sheetView>
  </sheetViews>
  <sheetFormatPr defaultRowHeight="15" x14ac:dyDescent="0.25"/>
  <cols>
    <col min="4" max="4" width="9.7109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0.55400000000000005</v>
      </c>
      <c r="C2">
        <v>0</v>
      </c>
      <c r="D2">
        <f>C2/100</f>
        <v>0</v>
      </c>
      <c r="E2">
        <f>D2*B2</f>
        <v>0</v>
      </c>
    </row>
    <row r="3" spans="1:5" x14ac:dyDescent="0.25">
      <c r="A3" t="s">
        <v>6</v>
      </c>
      <c r="B3">
        <v>1.0494000000000001</v>
      </c>
      <c r="C3">
        <v>0</v>
      </c>
      <c r="D3">
        <f t="shared" ref="D3:D7" si="0">C3/100</f>
        <v>0</v>
      </c>
      <c r="E3">
        <f t="shared" ref="E3:E7" si="1">D3*B3</f>
        <v>0</v>
      </c>
    </row>
    <row r="4" spans="1:5" x14ac:dyDescent="0.25">
      <c r="A4" t="s">
        <v>7</v>
      </c>
      <c r="B4">
        <v>1.5625</v>
      </c>
      <c r="C4">
        <v>30</v>
      </c>
      <c r="D4">
        <f t="shared" si="0"/>
        <v>0.3</v>
      </c>
      <c r="E4">
        <f t="shared" si="1"/>
        <v>0.46875</v>
      </c>
    </row>
    <row r="5" spans="1:5" x14ac:dyDescent="0.25">
      <c r="A5" t="s">
        <v>8</v>
      </c>
      <c r="B5">
        <v>2.085</v>
      </c>
      <c r="C5">
        <v>70</v>
      </c>
      <c r="D5">
        <f t="shared" si="0"/>
        <v>0.7</v>
      </c>
      <c r="E5">
        <f t="shared" si="1"/>
        <v>1.4594999999999998</v>
      </c>
    </row>
    <row r="6" spans="1:5" x14ac:dyDescent="0.25">
      <c r="A6" t="s">
        <v>9</v>
      </c>
      <c r="B6">
        <v>0.96740000000000004</v>
      </c>
      <c r="C6">
        <v>0</v>
      </c>
      <c r="D6">
        <f t="shared" si="0"/>
        <v>0</v>
      </c>
      <c r="E6">
        <f t="shared" si="1"/>
        <v>0</v>
      </c>
    </row>
    <row r="7" spans="1:5" x14ac:dyDescent="0.25">
      <c r="A7" t="s">
        <v>10</v>
      </c>
      <c r="B7">
        <v>1.5290999999999999</v>
      </c>
      <c r="C7">
        <v>0</v>
      </c>
      <c r="D7">
        <f t="shared" si="0"/>
        <v>0</v>
      </c>
      <c r="E7">
        <f t="shared" si="1"/>
        <v>0</v>
      </c>
    </row>
    <row r="8" spans="1:5" x14ac:dyDescent="0.25">
      <c r="B8" t="s">
        <v>11</v>
      </c>
      <c r="C8">
        <f>SUM(C2:C7)</f>
        <v>100</v>
      </c>
      <c r="D8">
        <f>SUM(D2:D7)</f>
        <v>1</v>
      </c>
      <c r="E8">
        <f>SUM(E2:E7)</f>
        <v>1.9282499999999998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86A19-70F3-4D38-9AF6-4768A79F3BBB}">
  <dimension ref="A1:L12"/>
  <sheetViews>
    <sheetView workbookViewId="0">
      <selection activeCell="B2" sqref="B2:B3"/>
    </sheetView>
  </sheetViews>
  <sheetFormatPr defaultRowHeight="15" x14ac:dyDescent="0.25"/>
  <sheetData>
    <row r="1" spans="1:12" x14ac:dyDescent="0.25">
      <c r="A1" t="s">
        <v>0</v>
      </c>
      <c r="B1" t="s">
        <v>12</v>
      </c>
      <c r="C1" t="s">
        <v>15</v>
      </c>
      <c r="D1" t="s">
        <v>16</v>
      </c>
      <c r="E1" t="s">
        <v>17</v>
      </c>
    </row>
    <row r="2" spans="1:12" x14ac:dyDescent="0.25">
      <c r="A2" t="s">
        <v>13</v>
      </c>
      <c r="B2">
        <v>8561</v>
      </c>
      <c r="C2">
        <v>30</v>
      </c>
      <c r="D2">
        <f>C2/100</f>
        <v>0.3</v>
      </c>
      <c r="E2">
        <f>D2*B2</f>
        <v>2568.2999999999997</v>
      </c>
    </row>
    <row r="3" spans="1:12" x14ac:dyDescent="0.25">
      <c r="A3" t="s">
        <v>14</v>
      </c>
      <c r="B3">
        <v>21809</v>
      </c>
      <c r="C3">
        <v>70</v>
      </c>
      <c r="D3">
        <f>C3/100</f>
        <v>0.7</v>
      </c>
      <c r="E3">
        <f>D3*B3</f>
        <v>15266.3</v>
      </c>
    </row>
    <row r="4" spans="1:12" x14ac:dyDescent="0.25">
      <c r="D4" t="s">
        <v>18</v>
      </c>
      <c r="E4">
        <f>SUM(E2:E3)</f>
        <v>17834.599999999999</v>
      </c>
    </row>
    <row r="7" spans="1:12" x14ac:dyDescent="0.25">
      <c r="A7" t="s">
        <v>0</v>
      </c>
      <c r="B7" t="s">
        <v>12</v>
      </c>
      <c r="C7" t="s">
        <v>15</v>
      </c>
      <c r="D7" t="s">
        <v>16</v>
      </c>
      <c r="E7" t="s">
        <v>17</v>
      </c>
      <c r="H7" t="s">
        <v>0</v>
      </c>
      <c r="I7" t="s">
        <v>12</v>
      </c>
      <c r="J7" t="s">
        <v>15</v>
      </c>
      <c r="K7" t="s">
        <v>16</v>
      </c>
      <c r="L7" t="s">
        <v>17</v>
      </c>
    </row>
    <row r="8" spans="1:12" x14ac:dyDescent="0.25">
      <c r="A8" t="s">
        <v>13</v>
      </c>
      <c r="B8">
        <v>8561</v>
      </c>
      <c r="C8">
        <v>30</v>
      </c>
      <c r="D8">
        <f>C8/100</f>
        <v>0.3</v>
      </c>
      <c r="E8">
        <f>D8*B8</f>
        <v>2568.2999999999997</v>
      </c>
      <c r="H8" t="s">
        <v>13</v>
      </c>
      <c r="I8">
        <v>8561</v>
      </c>
      <c r="J8">
        <v>30</v>
      </c>
      <c r="K8">
        <f>J8/SUM(J8:J11)</f>
        <v>0.25</v>
      </c>
      <c r="L8">
        <f>K8*I8</f>
        <v>2140.25</v>
      </c>
    </row>
    <row r="9" spans="1:12" x14ac:dyDescent="0.25">
      <c r="A9" t="s">
        <v>14</v>
      </c>
      <c r="B9">
        <v>21809</v>
      </c>
      <c r="C9">
        <v>60</v>
      </c>
      <c r="D9">
        <f t="shared" ref="D9:D11" si="0">C9/100</f>
        <v>0.6</v>
      </c>
      <c r="E9">
        <f t="shared" ref="E9:E11" si="1">D9*B9</f>
        <v>13085.4</v>
      </c>
      <c r="H9" t="s">
        <v>14</v>
      </c>
      <c r="I9">
        <v>21809</v>
      </c>
      <c r="J9">
        <v>70</v>
      </c>
      <c r="K9">
        <f>J9/SUM(J8:J11)</f>
        <v>0.58333333333333337</v>
      </c>
      <c r="L9">
        <f t="shared" ref="L9:L11" si="2">K9*I9</f>
        <v>12721.916666666668</v>
      </c>
    </row>
    <row r="10" spans="1:12" x14ac:dyDescent="0.25">
      <c r="A10" t="s">
        <v>9</v>
      </c>
      <c r="B10">
        <v>0</v>
      </c>
      <c r="C10">
        <v>5</v>
      </c>
      <c r="D10">
        <f t="shared" si="0"/>
        <v>0.05</v>
      </c>
      <c r="E10">
        <f t="shared" si="1"/>
        <v>0</v>
      </c>
      <c r="H10" t="s">
        <v>9</v>
      </c>
      <c r="I10">
        <v>0</v>
      </c>
      <c r="J10">
        <v>10</v>
      </c>
      <c r="K10">
        <f>J10/SUM(J8:J11)</f>
        <v>8.3333333333333329E-2</v>
      </c>
      <c r="L10">
        <f t="shared" si="2"/>
        <v>0</v>
      </c>
    </row>
    <row r="11" spans="1:12" x14ac:dyDescent="0.25">
      <c r="A11" t="s">
        <v>10</v>
      </c>
      <c r="B11">
        <v>0</v>
      </c>
      <c r="C11">
        <v>5</v>
      </c>
      <c r="D11">
        <f t="shared" si="0"/>
        <v>0.05</v>
      </c>
      <c r="E11">
        <f t="shared" si="1"/>
        <v>0</v>
      </c>
      <c r="H11" t="s">
        <v>10</v>
      </c>
      <c r="I11">
        <v>0</v>
      </c>
      <c r="J11">
        <v>10</v>
      </c>
      <c r="K11">
        <f>J11/SUM(J8:J11)</f>
        <v>8.3333333333333329E-2</v>
      </c>
      <c r="L11">
        <f t="shared" si="2"/>
        <v>0</v>
      </c>
    </row>
    <row r="12" spans="1:12" x14ac:dyDescent="0.25">
      <c r="D12" t="s">
        <v>19</v>
      </c>
      <c r="E12">
        <f>SUM(E8:E11)</f>
        <v>15653.699999999999</v>
      </c>
      <c r="K12">
        <f>SUM(K8:K11)</f>
        <v>1</v>
      </c>
      <c r="L12">
        <f>SUM(L8:L11)</f>
        <v>14862.166666666668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1CC10-4E41-4077-817F-5E730EE6A417}">
  <dimension ref="A1:E5"/>
  <sheetViews>
    <sheetView workbookViewId="0">
      <selection activeCell="E4" sqref="E4"/>
    </sheetView>
  </sheetViews>
  <sheetFormatPr defaultRowHeight="15" x14ac:dyDescent="0.25"/>
  <sheetData>
    <row r="1" spans="1:5" x14ac:dyDescent="0.25">
      <c r="A1" t="s">
        <v>0</v>
      </c>
      <c r="B1" t="s">
        <v>21</v>
      </c>
      <c r="C1" t="s">
        <v>22</v>
      </c>
      <c r="D1" t="s">
        <v>20</v>
      </c>
      <c r="E1" t="s">
        <v>23</v>
      </c>
    </row>
    <row r="2" spans="1:5" x14ac:dyDescent="0.25">
      <c r="A2" t="s">
        <v>5</v>
      </c>
      <c r="B2">
        <v>0.55400000000000005</v>
      </c>
      <c r="C2">
        <v>8561</v>
      </c>
      <c r="D2">
        <f>C2/SQRT(B2)</f>
        <v>11501.900721907075</v>
      </c>
    </row>
    <row r="3" spans="1:5" x14ac:dyDescent="0.25">
      <c r="A3" t="s">
        <v>6</v>
      </c>
      <c r="B3">
        <v>1.0494000000000001</v>
      </c>
      <c r="C3">
        <v>15235</v>
      </c>
      <c r="D3">
        <f t="shared" ref="D3:D5" si="0">C3/SQRT(B3)</f>
        <v>14872.087386393059</v>
      </c>
      <c r="E3">
        <f>ABS(D3-D4)/D4*100</f>
        <v>14.759460621801443</v>
      </c>
    </row>
    <row r="4" spans="1:5" x14ac:dyDescent="0.25">
      <c r="A4" t="s">
        <v>7</v>
      </c>
      <c r="B4">
        <v>1.5625</v>
      </c>
      <c r="C4">
        <v>21809</v>
      </c>
      <c r="D4">
        <f t="shared" si="0"/>
        <v>17447.2</v>
      </c>
      <c r="E4">
        <f>ABS(D4-D5)/D5*100</f>
        <v>11.136031134723</v>
      </c>
    </row>
    <row r="5" spans="1:5" x14ac:dyDescent="0.25">
      <c r="A5" t="s">
        <v>8</v>
      </c>
      <c r="B5">
        <v>2.085</v>
      </c>
      <c r="C5">
        <v>28350</v>
      </c>
      <c r="D5">
        <f t="shared" si="0"/>
        <v>19633.604286176978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0E653-AE1D-4461-A5C5-1313B198D6A8}">
  <dimension ref="A1:H7"/>
  <sheetViews>
    <sheetView tabSelected="1" zoomScale="160" zoomScaleNormal="160" workbookViewId="0">
      <selection activeCell="H13" sqref="H13"/>
    </sheetView>
  </sheetViews>
  <sheetFormatPr defaultRowHeight="15" x14ac:dyDescent="0.25"/>
  <cols>
    <col min="5" max="5" width="10.28515625" customWidth="1"/>
  </cols>
  <sheetData>
    <row r="1" spans="1:8" s="1" customFormat="1" x14ac:dyDescent="0.25">
      <c r="A1" s="1" t="s">
        <v>0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33</v>
      </c>
    </row>
    <row r="2" spans="1:8" x14ac:dyDescent="0.25">
      <c r="A2" t="s">
        <v>30</v>
      </c>
      <c r="B2">
        <v>2</v>
      </c>
      <c r="C2">
        <v>4</v>
      </c>
      <c r="D2">
        <v>0</v>
      </c>
      <c r="E2">
        <v>10</v>
      </c>
      <c r="F2">
        <f>B2+C2/4-D2/2</f>
        <v>3</v>
      </c>
      <c r="G2">
        <f>1/(1+F2*4.76)*100</f>
        <v>6.5445026178010473</v>
      </c>
      <c r="H2">
        <f>E2/G2</f>
        <v>1.528</v>
      </c>
    </row>
    <row r="3" spans="1:8" x14ac:dyDescent="0.25">
      <c r="A3" t="s">
        <v>13</v>
      </c>
      <c r="B3">
        <v>1</v>
      </c>
      <c r="C3">
        <v>4</v>
      </c>
      <c r="D3">
        <v>0</v>
      </c>
      <c r="E3">
        <v>50</v>
      </c>
      <c r="F3">
        <f>B3+C3/4-D3/2</f>
        <v>2</v>
      </c>
      <c r="G3">
        <f>1/(1+F3*4.76)*100</f>
        <v>9.5057034220532319</v>
      </c>
      <c r="H3">
        <f t="shared" ref="H3:H6" si="0">E3/G3</f>
        <v>5.26</v>
      </c>
    </row>
    <row r="4" spans="1:8" x14ac:dyDescent="0.25">
      <c r="A4" t="s">
        <v>31</v>
      </c>
      <c r="B4">
        <v>2</v>
      </c>
      <c r="C4">
        <v>6</v>
      </c>
      <c r="D4">
        <v>0</v>
      </c>
      <c r="E4">
        <v>20</v>
      </c>
      <c r="F4">
        <f>B4+C4/4-D4/2</f>
        <v>3.5</v>
      </c>
      <c r="G4">
        <f>1/(1+F4*4.76)*100</f>
        <v>5.6625141562853907</v>
      </c>
      <c r="H4">
        <f t="shared" si="0"/>
        <v>3.532</v>
      </c>
    </row>
    <row r="5" spans="1:8" x14ac:dyDescent="0.25">
      <c r="A5" t="s">
        <v>35</v>
      </c>
      <c r="B5">
        <v>0</v>
      </c>
      <c r="C5">
        <v>2</v>
      </c>
      <c r="D5">
        <v>0</v>
      </c>
      <c r="E5">
        <v>10</v>
      </c>
      <c r="F5">
        <f>B5+C5/4-D5/2</f>
        <v>0.5</v>
      </c>
      <c r="G5">
        <f>1/(1+F5*4.76)*100</f>
        <v>29.585798816568047</v>
      </c>
      <c r="H5">
        <f t="shared" si="0"/>
        <v>0.33800000000000002</v>
      </c>
    </row>
    <row r="6" spans="1:8" x14ac:dyDescent="0.25">
      <c r="A6" t="s">
        <v>32</v>
      </c>
      <c r="B6">
        <v>1</v>
      </c>
      <c r="C6">
        <v>0</v>
      </c>
      <c r="D6">
        <v>1</v>
      </c>
      <c r="E6">
        <v>10</v>
      </c>
      <c r="F6">
        <f>B6+C6/4-D6/2</f>
        <v>0.5</v>
      </c>
      <c r="G6">
        <f>1/(1+F6*4.76)*100</f>
        <v>29.585798816568047</v>
      </c>
      <c r="H6">
        <f t="shared" si="0"/>
        <v>0.33800000000000002</v>
      </c>
    </row>
    <row r="7" spans="1:8" x14ac:dyDescent="0.25">
      <c r="G7" t="s">
        <v>34</v>
      </c>
      <c r="H7">
        <f>100/SUM(H2:H6)</f>
        <v>9.0942160785740285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Gas</vt:lpstr>
      <vt:lpstr>LPG</vt:lpstr>
      <vt:lpstr>CV</vt:lpstr>
      <vt:lpstr>WI</vt:lpstr>
      <vt:lpstr>SFL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2025-04-14T00:55:51Z</dcterms:created>
  <dcterms:modified xsi:type="dcterms:W3CDTF">2025-04-21T01:47:41Z</dcterms:modified>
</cp:coreProperties>
</file>